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G:\_Technicko-správní\_společné\OPaRS\ZADÁVAČKY\2025\Pelhřimov\D1A\08. III-34761 Proseč, průtah\rozpočet\"/>
    </mc:Choice>
  </mc:AlternateContent>
  <bookViews>
    <workbookView xWindow="0" yWindow="0" windowWidth="0" windowHeight="0"/>
  </bookViews>
  <sheets>
    <sheet name="Rekapitulace" sheetId="4" r:id="rId1"/>
    <sheet name="SO 000" sheetId="2" r:id="rId2"/>
    <sheet name="SO 101" sheetId="3" r:id="rId3"/>
  </sheets>
  <calcPr/>
</workbook>
</file>

<file path=xl/calcChain.xml><?xml version="1.0" encoding="utf-8"?>
<calcChain xmlns="http://schemas.openxmlformats.org/spreadsheetml/2006/main">
  <c i="4" l="1" r="E11"/>
  <c r="D11"/>
  <c r="C11"/>
  <c r="E10"/>
  <c r="D10"/>
  <c r="C10"/>
  <c r="C7"/>
  <c r="C6"/>
  <c i="3" r="I3"/>
  <c r="I30"/>
  <c r="O31"/>
  <c r="I31"/>
  <c r="I25"/>
  <c r="O26"/>
  <c r="I26"/>
  <c r="I13"/>
  <c r="O22"/>
  <c r="I22"/>
  <c r="O18"/>
  <c r="I18"/>
  <c r="O14"/>
  <c r="I14"/>
  <c r="I8"/>
  <c r="O9"/>
  <c r="I9"/>
  <c i="2" r="I3"/>
  <c r="I8"/>
  <c r="O27"/>
  <c r="I27"/>
  <c r="O24"/>
  <c r="I24"/>
  <c r="O21"/>
  <c r="I21"/>
  <c r="O18"/>
  <c r="I18"/>
  <c r="O15"/>
  <c r="I15"/>
  <c r="O12"/>
  <c r="I12"/>
  <c r="O9"/>
  <c r="I9"/>
</calcChain>
</file>

<file path=xl/sharedStrings.xml><?xml version="1.0" encoding="utf-8"?>
<sst xmlns="http://schemas.openxmlformats.org/spreadsheetml/2006/main">
  <si>
    <t>EstiCon</t>
  </si>
  <si>
    <t xml:space="preserve">Firma: </t>
  </si>
  <si>
    <t>Rekapitulace ceny</t>
  </si>
  <si>
    <t>Stavba: 2025 Pe D1A - III/34761 -Proseč, průtah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</si>
  <si>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</si>
  <si>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</si>
  <si>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</si>
  <si>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</si>
  <si>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</si>
  <si>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</si>
  <si>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</si>
  <si>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SO 000</t>
  </si>
  <si>
    <t>Ostatní a všeobecné podmínky</t>
  </si>
  <si>
    <t>SO 101</t>
  </si>
  <si>
    <t>Proseč, průtah 4,730-5,207</t>
  </si>
  <si>
    <t>Soupis prací objektu</t>
  </si>
  <si>
    <t>S</t>
  </si>
  <si>
    <t>Stavba:</t>
  </si>
  <si>
    <t>2025 Pe D1A</t>
  </si>
  <si>
    <t>III/34761 -Proseč, průtah</t>
  </si>
  <si>
    <t>O</t>
  </si>
  <si>
    <t>Rozpočet: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</si>
  <si>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</si>
  <si>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</si>
  <si>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</si>
  <si>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</si>
  <si>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</si>
  <si>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</si>
  <si>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</si>
  <si>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</si>
  <si>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</si>
  <si>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</si>
  <si>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</si>
  <si>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</si>
  <si>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</si>
  <si>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konstrukce a práce</t>
  </si>
  <si>
    <t>P</t>
  </si>
  <si>
    <t>02610</t>
  </si>
  <si>
    <t/>
  </si>
  <si>
    <t>ZKOUŠENÍ KONSTRUKCÍ A PRACÍ ZKUŠEBNOU ZHOTOVITELE</t>
  </si>
  <si>
    <t>KPL</t>
  </si>
  <si>
    <t>2024_OTSKP NEW</t>
  </si>
  <si>
    <t>PP</t>
  </si>
  <si>
    <t>zkoušení konstrukcí – veškeré požadované zkoušky</t>
  </si>
  <si>
    <t>TS</t>
  </si>
  <si>
    <t>zahrnuje veškeré náklady spojené s objednatelem požadovanými zkouškami</t>
  </si>
  <si>
    <t>02720</t>
  </si>
  <si>
    <t>POMOC PRÁCE ZŘÍZ NEBO ZAJIŠŤ REGULACI A OCHRANU DOPRAVY</t>
  </si>
  <si>
    <t xml:space="preserve">zpracování DIO, vč. zřízení a odstranění přechodného dopravního značení  
 objízdných tras, vč. projednání. Zajištění vydání všech potřebných rozhodnutí a stanovení pro přechodnou úpravu provozu na pozemních komunikacích dle zpracované projektové dokumentace a dle vyjádření dotčených orgánů;  
-Soustavnou péči zhotovitele o kvalitní značení objízdných tras;  
-Zabezpečení změny dopravního značení a provizorních objížděk;</t>
  </si>
  <si>
    <t>zahrnuje veškeré náklady spojené s objednatelem požadovanými zařízeními</t>
  </si>
  <si>
    <t>02730</t>
  </si>
  <si>
    <t>POMOC PRÁCE ZŘÍZ NEBO ZAJIŠŤ OCHRANU INŽENÝRSKÝCH SÍTÍ</t>
  </si>
  <si>
    <t>2024_OTSKP</t>
  </si>
  <si>
    <t>Zajištění inženýrských sítí během realizace stavby dle požadavků správců. Nutné vytyčení všech podzemních sítí s protokolárním zápisem příslušných správců. Přesnou polohu podzemních vedení ověřit ručně kopanými sondami. Podzemní plynovod, sdělovací kabely, elektrické vedení včetně vrchního vedení, vodovod, v trase příčné přechody. Přechody nutno ochránit. Zajištění stavby proti škodám na okolních pozemcích a objektech. Zajištění stavby proti škodám na okolních pozemcích a objektech.
- se souhlasem TDS</t>
  </si>
  <si>
    <t>02911</t>
  </si>
  <si>
    <t>OSTATNÍ POŽADAVKY - GEODETICKÉ ZAMĚŘENÍ</t>
  </si>
  <si>
    <t>- jedná se o zaměření jednotlivých vrstev
- DTM</t>
  </si>
  <si>
    <t>zahrnuje veškeré náklady spojené s objednatelem požadovanými pracemi</t>
  </si>
  <si>
    <t>02944</t>
  </si>
  <si>
    <t>OSTAT POŽADAVKY - DOKUMENTACE SKUTEČ PROVEDENÍ V DIGIT FORMĚ</t>
  </si>
  <si>
    <t>dokumentace skutečného provedení stavby</t>
  </si>
  <si>
    <t>02950</t>
  </si>
  <si>
    <t>OSTATNÍ POŽADAVKY - POSUDKY, KONTROLY, REVIZNÍ ZPRÁVY</t>
  </si>
  <si>
    <t>- BOZP na stavbě- čerpáno se souhlasem TDS</t>
  </si>
  <si>
    <t>Položka zahrnuje:
- veškeré náklady spojené s objednatelem požadovanými pracemi
Položka nezahrnuje:
- x</t>
  </si>
  <si>
    <t>02990</t>
  </si>
  <si>
    <t>OSTATNÍ POŽADAVKY - INFORMAČNÍ TABULE</t>
  </si>
  <si>
    <t>informační tabule dle zadání a požadavku objednatele</t>
  </si>
  <si>
    <t xml:space="preserve">položka zahrnuje:     
- dodání a osazení informačních tabulí v předepsaném provedení a množství s obsahem předepsaným zadavatelem     
- veškeré nosné a upevňovací konstrukce     
- základové konstrukce včetně nutných zemních prací     
- demontáž a odvoz po skončení platnosti     
- případně nutné opravy poškozených čátí během platnosti</t>
  </si>
  <si>
    <t>1</t>
  </si>
  <si>
    <t>Zemní práce</t>
  </si>
  <si>
    <t>113721</t>
  </si>
  <si>
    <t>FRÉZOVÁNÍ ZPEVNĚNÝCH PLOCH ASFALTOVÝCH, ODVOZ DO 1KM</t>
  </si>
  <si>
    <t>M3</t>
  </si>
  <si>
    <t>OTSKP 2025 ~ 2025</t>
  </si>
  <si>
    <t>VV</t>
  </si>
  <si>
    <t>(5207-5147)*4,7*0,03 = 8,46000 [A]_x000d_
 (4928-4730)*4,7*0,03 = 27,91800 [B]_x000d_
 Celkem: A+B = 36,37800 [C]</t>
  </si>
  <si>
    <t xml:space="preserve">Položka zahrnuje:
- veškerou manipulaci s vybouranou sutí a s vybouranými hmotami vč. uložení na skládku. 
Položka nezahrnuje:
-  poplatek za skládku, který se vykazuje v položce 0141** (s výjimkou malého množství bouraného materiálu, kde je možné poplatek zahrnout do jednotkové ceny bourání – tento fakt musí být uveden v doplňujícím textu k položce).</t>
  </si>
  <si>
    <t>5</t>
  </si>
  <si>
    <t>Komunikace</t>
  </si>
  <si>
    <t>572213</t>
  </si>
  <si>
    <t>SPOJOVACÍ POSTŘIK Z EMULZE DO 0,5KG/M2</t>
  </si>
  <si>
    <t>M2</t>
  </si>
  <si>
    <t>PS-E 0,5kg/m2</t>
  </si>
  <si>
    <t>(5207-5147)*4,7 = 282,00000 [A]_x000d_
 (4928-4730)*4,7 = 930,60000 [B]_x000d_
 Celkem: A+B = 1212,60000 [C]</t>
  </si>
  <si>
    <t xml:space="preserve">- dodání všech předepsaných materiálů pro postřiky v předepsaném množství   
- provedení dle předepsaného technologického předpisu   
- zřízení vrstvy bez rozlišení šířky, pokládání vrstvy po etapách   
- úpravu napojení, ukončení</t>
  </si>
  <si>
    <t>574A44</t>
  </si>
  <si>
    <t>ASFALTOVÝ BETON PRO OBRUSNÉ VRSTVY ACO 11+ TL. 50MM</t>
  </si>
  <si>
    <t>Položka zahrnuje:
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Položka nezahrnuje:
- postřiky, nátěry
- těsnění podél obrubníků, dilatačních zařízení, odvodňovacích proužků, odvodňovačů, vpustí, šachet a pod.</t>
  </si>
  <si>
    <t>58910</t>
  </si>
  <si>
    <t>VÝPLŇ SPAR ASFALTEM</t>
  </si>
  <si>
    <t>m</t>
  </si>
  <si>
    <t xml:space="preserve">položka zahrnuje:   
- dodávku předepsaného materiálu   
- vyčištění a výplň spar tímto materiálem</t>
  </si>
  <si>
    <t>9</t>
  </si>
  <si>
    <t>Ostatní konstrukce a práce</t>
  </si>
  <si>
    <t>93808</t>
  </si>
  <si>
    <t>OČIŠTĚNÍ VOZOVEK ZAMETENÍM</t>
  </si>
  <si>
    <t>Položka zahrnuje:
- očištění předepsaným způsobem
- odklizení vzniklého odpadu
Položka nezahrnuje:
- x</t>
  </si>
  <si>
    <t>91</t>
  </si>
  <si>
    <t>Doplňující konstrukce a práce</t>
  </si>
  <si>
    <t>919111</t>
  </si>
  <si>
    <t>ŘEZÁNÍ ASFALTOVÉHO KRYTU VOZOVEK TL DO 50MM</t>
  </si>
  <si>
    <t>M</t>
  </si>
  <si>
    <t>Položka zahrnuje:
- řezání vozovkové vrstvy v předepsané tloušťce
- spotřeba vody
Položka nezahrnuje:
- x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</si>
</sst>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00"/>
  </numFmts>
  <fonts count="10">
    <font>
      <sz val="11"/>
      <name val="Calibri"/>
      <family val="2"/>
      <scheme val="minor"/>
    </font>
    <font>
      <sz val="11"/>
      <color rgb="FFD9D9D9"/>
      <name val="Calibri"/>
      <scheme val="minor"/>
    </font>
    <font>
      <sz val="10"/>
      <color rgb="FF000000"/>
      <name val="Arial"/>
    </font>
    <font>
      <b/>
      <sz val="16"/>
      <color rgb="FF000000"/>
      <name val="Arial"/>
    </font>
    <font>
      <b/>
      <sz val="10"/>
      <color rgb="FF000000"/>
      <name val="Arial"/>
    </font>
    <font>
      <sz val="10"/>
      <color rgb="FFFFFFFF"/>
      <name val="Arial"/>
    </font>
    <font>
      <b/>
      <sz val="11"/>
      <color rgb="FF000000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i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19">
    <border/>
    <border>
      <left style="thin"/>
      <right style="thin"/>
      <top style="thin"/>
      <bottom style="thin"/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14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left" vertical="center" wrapText="1"/>
    </xf>
    <xf numFmtId="0" fontId="4" fillId="0" borderId="0">
      <alignment horizontal="righ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6" fillId="0" borderId="0">
      <alignment horizontal="left" vertical="center" wrapText="1"/>
    </xf>
    <xf numFmtId="0" fontId="6" fillId="0" borderId="0">
      <alignment horizontal="left" vertical="center" wrapText="1"/>
    </xf>
    <xf numFmtId="0" fontId="4" fillId="0" borderId="0">
      <alignment horizontal="left" vertical="center" wrapText="1"/>
    </xf>
    <xf numFmtId="0" fontId="4" fillId="0" borderId="0">
      <alignment horizontal="left" vertical="center" wrapText="1"/>
    </xf>
    <xf numFmtId="0" fontId="4" fillId="0" borderId="0">
      <alignment horizontal="right" vertical="center" wrapText="1"/>
    </xf>
    <xf numFmtId="0" fontId="2" fillId="0" borderId="0">
      <alignment horizontal="left" vertical="center" wrapText="1"/>
    </xf>
    <xf numFmtId="0" fontId="2" fillId="0" borderId="0">
      <alignment horizontal="right" vertical="center" wrapText="1"/>
    </xf>
    <xf numFmtId="0" fontId="9" fillId="0" borderId="0">
      <alignment horizontal="left" vertical="center" wrapText="1"/>
    </xf>
  </cellStyleXfs>
  <cellXfs count="51">
    <xf numFmtId="0" fontId="0" fillId="0" borderId="0" xfId="0"/>
    <xf numFmtId="0" fontId="1" fillId="2" borderId="0" xfId="0" applyFont="1" applyFill="1"/>
    <xf numFmtId="0" fontId="2" fillId="2" borderId="0" xfId="1" applyFill="1">
      <alignment horizontal="left" vertical="center" wrapText="1"/>
    </xf>
    <xf numFmtId="0" fontId="0" fillId="2" borderId="0" xfId="0" applyFill="1"/>
    <xf numFmtId="0" fontId="3" fillId="2" borderId="0" xfId="2" applyFill="1">
      <alignment horizontal="left" vertical="center" wrapText="1"/>
    </xf>
    <xf numFmtId="0" fontId="4" fillId="2" borderId="0" xfId="3" applyFill="1">
      <alignment horizontal="right" vertical="center" wrapText="1"/>
    </xf>
    <xf numFmtId="165" fontId="4" fillId="2" borderId="0" xfId="3" applyNumberFormat="1" applyFill="1">
      <alignment horizontal="right" vertical="center" wrapText="1"/>
    </xf>
    <xf numFmtId="0" fontId="5" fillId="3" borderId="1" xfId="4" applyFill="1" applyBorder="1">
      <alignment horizontal="center" vertical="center" wrapText="1"/>
    </xf>
    <xf numFmtId="49" fontId="4" fillId="0" borderId="1" xfId="5" applyNumberFormat="1" applyBorder="1">
      <alignment horizontal="left" vertical="center" wrapText="1"/>
    </xf>
    <xf numFmtId="0" fontId="4" fillId="0" borderId="1" xfId="5" applyBorder="1">
      <alignment horizontal="left" vertical="center" wrapText="1"/>
    </xf>
    <xf numFmtId="165" fontId="4" fillId="0" borderId="1" xfId="5" applyNumberFormat="1" applyBorder="1">
      <alignment horizontal="left" vertical="center" wrapText="1"/>
    </xf>
    <xf numFmtId="0" fontId="0" fillId="2" borderId="2" xfId="0" applyFill="1" applyBorder="1"/>
    <xf numFmtId="0" fontId="0" fillId="2" borderId="3" xfId="0" applyFill="1" applyBorder="1"/>
    <xf numFmtId="0" fontId="2" fillId="2" borderId="3" xfId="1" applyFill="1" applyBorder="1">
      <alignment horizontal="left" vertical="center" wrapText="1"/>
    </xf>
    <xf numFmtId="0" fontId="0" fillId="2" borderId="4" xfId="0" applyFill="1" applyBorder="1"/>
    <xf numFmtId="0" fontId="0" fillId="2" borderId="5" xfId="0" applyFill="1" applyBorder="1"/>
    <xf numFmtId="0" fontId="0" fillId="2" borderId="0" xfId="0" applyFill="1" applyBorder="1"/>
    <xf numFmtId="0" fontId="3" fillId="2" borderId="0" xfId="2" applyFill="1" applyBorder="1">
      <alignment horizontal="left" vertical="center" wrapText="1"/>
    </xf>
    <xf numFmtId="0" fontId="0" fillId="2" borderId="6" xfId="0" applyFill="1" applyBorder="1"/>
    <xf numFmtId="0" fontId="6" fillId="2" borderId="5" xfId="6" applyFill="1" applyBorder="1">
      <alignment horizontal="left" vertical="center" wrapText="1"/>
    </xf>
    <xf numFmtId="0" fontId="6" fillId="2" borderId="0" xfId="6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6" fillId="2" borderId="0" xfId="6" applyFill="1" applyBorder="1">
      <alignment horizontal="left" vertical="center" wrapText="1"/>
    </xf>
    <xf numFmtId="0" fontId="0" fillId="2" borderId="7" xfId="0" applyFill="1" applyBorder="1" applyAlignment="1">
      <alignment horizontal="center"/>
    </xf>
    <xf numFmtId="165" fontId="0" fillId="2" borderId="7" xfId="0" applyNumberFormat="1" applyFill="1" applyBorder="1" applyAlignment="1">
      <alignment horizontal="center"/>
    </xf>
    <xf numFmtId="0" fontId="5" fillId="3" borderId="8" xfId="4" applyFill="1" applyBorder="1">
      <alignment horizontal="center" vertical="center" wrapText="1"/>
    </xf>
    <xf numFmtId="0" fontId="5" fillId="3" borderId="9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  <xf numFmtId="0" fontId="5" fillId="3" borderId="11" xfId="4" applyFill="1" applyBorder="1">
      <alignment horizontal="center" vertical="center" wrapText="1"/>
    </xf>
    <xf numFmtId="0" fontId="5" fillId="3" borderId="12" xfId="4" applyFill="1" applyBorder="1">
      <alignment horizontal="center" vertical="center" wrapText="1"/>
    </xf>
    <xf numFmtId="0" fontId="7" fillId="2" borderId="7" xfId="0" applyFont="1" applyFill="1" applyBorder="1"/>
    <xf numFmtId="0" fontId="7" fillId="2" borderId="13" xfId="0" applyFont="1" applyFill="1" applyBorder="1"/>
    <xf numFmtId="0" fontId="7" fillId="2" borderId="7" xfId="0" applyFont="1" applyFill="1" applyBorder="1" applyAlignment="1">
      <alignment horizontal="right"/>
    </xf>
    <xf numFmtId="0" fontId="7" fillId="2" borderId="14" xfId="0" applyFont="1" applyFill="1" applyBorder="1"/>
    <xf numFmtId="165" fontId="7" fillId="2" borderId="7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7" xfId="0" applyBorder="1"/>
    <xf numFmtId="0" fontId="0" fillId="0" borderId="7" xfId="0" applyBorder="1" applyAlignment="1">
      <alignment horizontal="right"/>
    </xf>
    <xf numFmtId="0" fontId="0" fillId="0" borderId="7" xfId="0" applyBorder="1" applyAlignment="1">
      <alignment wrapText="1"/>
    </xf>
    <xf numFmtId="0" fontId="0" fillId="0" borderId="7" xfId="0" applyBorder="1" applyAlignment="1">
      <alignment horizontal="center"/>
    </xf>
    <xf numFmtId="164" fontId="0" fillId="0" borderId="7" xfId="0" applyNumberFormat="1" applyBorder="1" applyAlignment="1">
      <alignment horizontal="center"/>
    </xf>
    <xf numFmtId="165" fontId="0" fillId="0" borderId="7" xfId="0" applyNumberFormat="1" applyBorder="1" applyAlignment="1">
      <alignment horizontal="center"/>
    </xf>
    <xf numFmtId="165" fontId="0" fillId="0" borderId="0" xfId="0" applyNumberFormat="1"/>
    <xf numFmtId="0" fontId="0" fillId="0" borderId="5" xfId="0" applyBorder="1"/>
    <xf numFmtId="0" fontId="0" fillId="0" borderId="0" xfId="0" applyBorder="1"/>
    <xf numFmtId="0" fontId="0" fillId="0" borderId="6" xfId="0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0" xfId="0" applyBorder="1" applyAlignment="1">
      <alignment wrapText="1"/>
    </xf>
    <xf numFmtId="0" fontId="8" fillId="0" borderId="7" xfId="0" applyFont="1" applyBorder="1" applyAlignment="1">
      <alignment wrapText="1"/>
    </xf>
  </cellXfs>
  <cellStyles count="14">
    <cellStyle name="Normal" xfId="0" builtinId="0"/>
    <cellStyle name="NormalStyle" xfId="1"/>
    <cellStyle name="NadpisRekapitulaceSoupisPraciStyle" xfId="2"/>
    <cellStyle name="RekapitulaceCenyStyle" xfId="3"/>
    <cellStyle name="NadpisySloupcuStyle" xfId="4"/>
    <cellStyle name="NormalBoldStyle" xfId="5"/>
    <cellStyle name="StavbaRozpocetHeaderStyle" xfId="6"/>
    <cellStyle name="NadpisStrukturyStyle" xfId="7"/>
    <cellStyle name="StavebniDilStyle" xfId="8"/>
    <cellStyle name="NormalBoldLeftStyle" xfId="9"/>
    <cellStyle name="NormalBoldRightStyle" xfId="10"/>
    <cellStyle name="NormalLeftStyle" xfId="11"/>
    <cellStyle name="NormalRightStyle" xfId="12"/>
    <cellStyle name="PolDoplnInfoStyle" xfId="13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5"/>
  <cols>
    <col min="1" max="1" width="32.42578" customWidth="1"/>
    <col min="2" max="2" width="32.42578" customWidth="1"/>
    <col min="3" max="3" width="19.42578" customWidth="1"/>
    <col min="4" max="4" width="19.42578" customWidth="1"/>
    <col min="5" max="5" width="19.42578" customWidth="1"/>
  </cols>
  <sheetData>
    <row r="1">
      <c r="A1" s="1" t="s">
        <v>0</v>
      </c>
      <c r="B1" s="2" t="s">
        <v>1</v>
      </c>
      <c r="C1" s="3"/>
      <c r="D1" s="3"/>
      <c r="E1" s="3"/>
    </row>
    <row r="2">
      <c r="A2" s="1"/>
      <c r="B2" s="4" t="s">
        <v>2</v>
      </c>
      <c r="C2" s="3"/>
      <c r="D2" s="3"/>
      <c r="E2" s="3"/>
    </row>
    <row r="3">
      <c r="A3" s="3"/>
      <c r="B3" s="3"/>
      <c r="C3" s="3"/>
      <c r="D3" s="3"/>
      <c r="E3" s="3"/>
    </row>
    <row r="4" ht="20.25">
      <c r="A4" s="3"/>
      <c r="B4" s="4" t="s">
        <v>3</v>
      </c>
      <c r="C4" s="3"/>
      <c r="D4" s="3"/>
      <c r="E4" s="3"/>
    </row>
    <row r="5">
      <c r="A5" s="3"/>
      <c r="B5" s="3"/>
      <c r="C5" s="3"/>
      <c r="D5" s="3"/>
      <c r="E5" s="3"/>
    </row>
    <row r="6">
      <c r="A6" s="3"/>
      <c r="B6" s="5" t="s">
        <v>4</v>
      </c>
      <c r="C6" s="6">
        <f>SUM(C10:C11)</f>
        <v>0</v>
      </c>
      <c r="D6" s="3"/>
      <c r="E6" s="3"/>
    </row>
    <row r="7">
      <c r="A7" s="3"/>
      <c r="B7" s="5" t="s">
        <v>5</v>
      </c>
      <c r="C7" s="6">
        <f>SUM(E10:E11)</f>
        <v>0</v>
      </c>
      <c r="D7" s="3"/>
      <c r="E7" s="3"/>
    </row>
    <row r="8">
      <c r="A8" s="3"/>
      <c r="B8" s="3"/>
      <c r="C8" s="3"/>
      <c r="D8" s="3"/>
      <c r="E8" s="3"/>
    </row>
    <row r="9">
      <c r="A9" s="7" t="s">
        <v>6</v>
      </c>
      <c r="B9" s="7" t="s">
        <v>7</v>
      </c>
      <c r="C9" s="7" t="s">
        <v>8</v>
      </c>
      <c r="D9" s="7" t="s">
        <v>9</v>
      </c>
      <c r="E9" s="7" t="s">
        <v>10</v>
      </c>
    </row>
    <row r="10">
      <c r="A10" s="8" t="s">
        <v>11</v>
      </c>
      <c r="B10" s="9" t="s">
        <v>12</v>
      </c>
      <c r="C10" s="10">
        <f>'SO 000'!I3</f>
        <v>0</v>
      </c>
      <c r="D10" s="10">
        <f>SUMIFS('SO 000'!O:O,'SO 000'!A:A,"P")</f>
        <v>0</v>
      </c>
      <c r="E10" s="10">
        <f>C10+D10</f>
        <v>0</v>
      </c>
    </row>
    <row r="11">
      <c r="A11" s="8" t="s">
        <v>13</v>
      </c>
      <c r="B11" s="9" t="s">
        <v>14</v>
      </c>
      <c r="C11" s="10">
        <f>'SO 101'!I3</f>
        <v>0</v>
      </c>
      <c r="D11" s="10">
        <f>SUMIFS('SO 101'!O:O,'SO 101'!A:A,"P")</f>
        <v>0</v>
      </c>
      <c r="E11" s="10">
        <f>C11+D11</f>
        <v>0</v>
      </c>
    </row>
  </sheetData>
  <mergeCells count="2">
    <mergeCell ref="B2:B3"/>
    <mergeCell ref="B4:E4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6.42578" bestFit="1" customWidth="1"/>
    <col min="15" max="15" width="9.140625" hidden="1"/>
    <col min="16" max="16" width="9.140625" hidden="1"/>
  </cols>
  <sheetData>
    <row r="1">
      <c r="A1" s="1" t="s">
        <v>0</v>
      </c>
      <c r="B1" s="11"/>
      <c r="C1" s="12"/>
      <c r="D1" s="12"/>
      <c r="E1" s="13" t="s">
        <v>1</v>
      </c>
      <c r="F1" s="12"/>
      <c r="G1" s="12"/>
      <c r="H1" s="12"/>
      <c r="I1" s="12"/>
      <c r="J1" s="14"/>
      <c r="P1">
        <v>5</v>
      </c>
    </row>
    <row r="2" ht="20.25">
      <c r="A2" s="1"/>
      <c r="B2" s="15"/>
      <c r="C2" s="16"/>
      <c r="D2" s="16"/>
      <c r="E2" s="17" t="s">
        <v>15</v>
      </c>
      <c r="F2" s="16"/>
      <c r="G2" s="16"/>
      <c r="H2" s="16"/>
      <c r="I2" s="16"/>
      <c r="J2" s="18"/>
    </row>
    <row r="3">
      <c r="A3" s="3" t="s">
        <v>16</v>
      </c>
      <c r="B3" s="19" t="s">
        <v>17</v>
      </c>
      <c r="C3" s="20" t="s">
        <v>18</v>
      </c>
      <c r="D3" s="21"/>
      <c r="E3" s="22" t="s">
        <v>19</v>
      </c>
      <c r="F3" s="16"/>
      <c r="G3" s="16"/>
      <c r="H3" s="23" t="s">
        <v>11</v>
      </c>
      <c r="I3" s="24">
        <f>SUMIFS(I8:I29,A8:A29,"SD")</f>
        <v>0</v>
      </c>
      <c r="J3" s="18"/>
      <c r="O3">
        <v>0</v>
      </c>
      <c r="P3">
        <v>2</v>
      </c>
    </row>
    <row r="4">
      <c r="A4" s="3" t="s">
        <v>20</v>
      </c>
      <c r="B4" s="19" t="s">
        <v>21</v>
      </c>
      <c r="C4" s="20" t="s">
        <v>11</v>
      </c>
      <c r="D4" s="21"/>
      <c r="E4" s="22" t="s">
        <v>12</v>
      </c>
      <c r="F4" s="16"/>
      <c r="G4" s="16"/>
      <c r="H4" s="16"/>
      <c r="I4" s="16"/>
      <c r="J4" s="18"/>
      <c r="O4">
        <v>0.14999999999999999</v>
      </c>
      <c r="P4">
        <v>2</v>
      </c>
    </row>
    <row r="5">
      <c r="A5" s="25" t="s">
        <v>22</v>
      </c>
      <c r="B5" s="26" t="s">
        <v>23</v>
      </c>
      <c r="C5" s="7" t="s">
        <v>24</v>
      </c>
      <c r="D5" s="7" t="s">
        <v>25</v>
      </c>
      <c r="E5" s="7" t="s">
        <v>26</v>
      </c>
      <c r="F5" s="7" t="s">
        <v>27</v>
      </c>
      <c r="G5" s="7" t="s">
        <v>28</v>
      </c>
      <c r="H5" s="7" t="s">
        <v>29</v>
      </c>
      <c r="I5" s="7"/>
      <c r="J5" s="27" t="s">
        <v>30</v>
      </c>
      <c r="O5">
        <v>0.20999999999999999</v>
      </c>
    </row>
    <row r="6">
      <c r="A6" s="25"/>
      <c r="B6" s="26"/>
      <c r="C6" s="7"/>
      <c r="D6" s="7"/>
      <c r="E6" s="7"/>
      <c r="F6" s="7"/>
      <c r="G6" s="7"/>
      <c r="H6" s="7" t="s">
        <v>31</v>
      </c>
      <c r="I6" s="7" t="s">
        <v>32</v>
      </c>
      <c r="J6" s="27"/>
    </row>
    <row r="7">
      <c r="A7" s="28">
        <v>0</v>
      </c>
      <c r="B7" s="26">
        <v>1</v>
      </c>
      <c r="C7" s="29">
        <v>2</v>
      </c>
      <c r="D7" s="7">
        <v>3</v>
      </c>
      <c r="E7" s="29">
        <v>4</v>
      </c>
      <c r="F7" s="7">
        <v>5</v>
      </c>
      <c r="G7" s="7">
        <v>6</v>
      </c>
      <c r="H7" s="7">
        <v>7</v>
      </c>
      <c r="I7" s="29">
        <v>8</v>
      </c>
      <c r="J7" s="27">
        <v>9</v>
      </c>
    </row>
    <row r="8">
      <c r="A8" s="30" t="s">
        <v>33</v>
      </c>
      <c r="B8" s="31"/>
      <c r="C8" s="32" t="s">
        <v>34</v>
      </c>
      <c r="D8" s="33"/>
      <c r="E8" s="30" t="s">
        <v>35</v>
      </c>
      <c r="F8" s="33"/>
      <c r="G8" s="33"/>
      <c r="H8" s="33"/>
      <c r="I8" s="34">
        <f>SUMIFS(I9:I29,A9:A29,"P")</f>
        <v>0</v>
      </c>
      <c r="J8" s="35"/>
    </row>
    <row r="9">
      <c r="A9" s="36" t="s">
        <v>36</v>
      </c>
      <c r="B9" s="36">
        <v>1</v>
      </c>
      <c r="C9" s="37" t="s">
        <v>37</v>
      </c>
      <c r="D9" s="36" t="s">
        <v>38</v>
      </c>
      <c r="E9" s="38" t="s">
        <v>39</v>
      </c>
      <c r="F9" s="39" t="s">
        <v>40</v>
      </c>
      <c r="G9" s="40">
        <v>1</v>
      </c>
      <c r="H9" s="41">
        <v>0</v>
      </c>
      <c r="I9" s="41">
        <f>ROUND(G9*H9,P4)</f>
        <v>0</v>
      </c>
      <c r="J9" s="39" t="s">
        <v>41</v>
      </c>
      <c r="O9" s="42">
        <f>I9*0.21</f>
        <v>0</v>
      </c>
      <c r="P9">
        <v>3</v>
      </c>
    </row>
    <row r="10">
      <c r="A10" s="36" t="s">
        <v>42</v>
      </c>
      <c r="B10" s="43"/>
      <c r="C10" s="44"/>
      <c r="D10" s="44"/>
      <c r="E10" s="38" t="s">
        <v>43</v>
      </c>
      <c r="F10" s="44"/>
      <c r="G10" s="44"/>
      <c r="H10" s="44"/>
      <c r="I10" s="44"/>
      <c r="J10" s="45"/>
    </row>
    <row r="11" ht="30">
      <c r="A11" s="36" t="s">
        <v>44</v>
      </c>
      <c r="B11" s="43"/>
      <c r="C11" s="44"/>
      <c r="D11" s="44"/>
      <c r="E11" s="38" t="s">
        <v>45</v>
      </c>
      <c r="F11" s="44"/>
      <c r="G11" s="44"/>
      <c r="H11" s="44"/>
      <c r="I11" s="44"/>
      <c r="J11" s="45"/>
    </row>
    <row r="12">
      <c r="A12" s="36" t="s">
        <v>36</v>
      </c>
      <c r="B12" s="36">
        <v>2</v>
      </c>
      <c r="C12" s="37" t="s">
        <v>46</v>
      </c>
      <c r="D12" s="36" t="s">
        <v>38</v>
      </c>
      <c r="E12" s="38" t="s">
        <v>47</v>
      </c>
      <c r="F12" s="39" t="s">
        <v>40</v>
      </c>
      <c r="G12" s="40">
        <v>1</v>
      </c>
      <c r="H12" s="41">
        <v>0</v>
      </c>
      <c r="I12" s="41">
        <f>ROUND(G12*H12,P4)</f>
        <v>0</v>
      </c>
      <c r="J12" s="39" t="s">
        <v>41</v>
      </c>
      <c r="O12" s="42">
        <f>I12*0.21</f>
        <v>0</v>
      </c>
      <c r="P12">
        <v>3</v>
      </c>
    </row>
    <row r="13" ht="105">
      <c r="A13" s="36" t="s">
        <v>42</v>
      </c>
      <c r="B13" s="43"/>
      <c r="C13" s="44"/>
      <c r="D13" s="44"/>
      <c r="E13" s="38" t="s">
        <v>48</v>
      </c>
      <c r="F13" s="44"/>
      <c r="G13" s="44"/>
      <c r="H13" s="44"/>
      <c r="I13" s="44"/>
      <c r="J13" s="45"/>
    </row>
    <row r="14" ht="30">
      <c r="A14" s="36" t="s">
        <v>44</v>
      </c>
      <c r="B14" s="43"/>
      <c r="C14" s="44"/>
      <c r="D14" s="44"/>
      <c r="E14" s="38" t="s">
        <v>49</v>
      </c>
      <c r="F14" s="44"/>
      <c r="G14" s="44"/>
      <c r="H14" s="44"/>
      <c r="I14" s="44"/>
      <c r="J14" s="45"/>
    </row>
    <row r="15">
      <c r="A15" s="36" t="s">
        <v>36</v>
      </c>
      <c r="B15" s="36">
        <v>3</v>
      </c>
      <c r="C15" s="37" t="s">
        <v>50</v>
      </c>
      <c r="D15" s="36" t="s">
        <v>38</v>
      </c>
      <c r="E15" s="38" t="s">
        <v>51</v>
      </c>
      <c r="F15" s="39" t="s">
        <v>40</v>
      </c>
      <c r="G15" s="40">
        <v>1</v>
      </c>
      <c r="H15" s="41">
        <v>0</v>
      </c>
      <c r="I15" s="41">
        <f>ROUND(G15*H15,P4)</f>
        <v>0</v>
      </c>
      <c r="J15" s="39" t="s">
        <v>52</v>
      </c>
      <c r="O15" s="42">
        <f>I15*0.21</f>
        <v>0</v>
      </c>
      <c r="P15">
        <v>3</v>
      </c>
    </row>
    <row r="16" ht="135">
      <c r="A16" s="36" t="s">
        <v>42</v>
      </c>
      <c r="B16" s="43"/>
      <c r="C16" s="44"/>
      <c r="D16" s="44"/>
      <c r="E16" s="38" t="s">
        <v>53</v>
      </c>
      <c r="F16" s="44"/>
      <c r="G16" s="44"/>
      <c r="H16" s="44"/>
      <c r="I16" s="44"/>
      <c r="J16" s="45"/>
    </row>
    <row r="17" ht="30">
      <c r="A17" s="36" t="s">
        <v>44</v>
      </c>
      <c r="B17" s="43"/>
      <c r="C17" s="44"/>
      <c r="D17" s="44"/>
      <c r="E17" s="38" t="s">
        <v>49</v>
      </c>
      <c r="F17" s="44"/>
      <c r="G17" s="44"/>
      <c r="H17" s="44"/>
      <c r="I17" s="44"/>
      <c r="J17" s="45"/>
    </row>
    <row r="18">
      <c r="A18" s="36" t="s">
        <v>36</v>
      </c>
      <c r="B18" s="36">
        <v>4</v>
      </c>
      <c r="C18" s="37" t="s">
        <v>54</v>
      </c>
      <c r="D18" s="36" t="s">
        <v>38</v>
      </c>
      <c r="E18" s="38" t="s">
        <v>55</v>
      </c>
      <c r="F18" s="39" t="s">
        <v>40</v>
      </c>
      <c r="G18" s="40">
        <v>1</v>
      </c>
      <c r="H18" s="41">
        <v>0</v>
      </c>
      <c r="I18" s="41">
        <f>ROUND(G18*H18,P4)</f>
        <v>0</v>
      </c>
      <c r="J18" s="39" t="s">
        <v>52</v>
      </c>
      <c r="O18" s="42">
        <f>I18*0.21</f>
        <v>0</v>
      </c>
      <c r="P18">
        <v>3</v>
      </c>
    </row>
    <row r="19" ht="30">
      <c r="A19" s="36" t="s">
        <v>42</v>
      </c>
      <c r="B19" s="43"/>
      <c r="C19" s="44"/>
      <c r="D19" s="44"/>
      <c r="E19" s="38" t="s">
        <v>56</v>
      </c>
      <c r="F19" s="44"/>
      <c r="G19" s="44"/>
      <c r="H19" s="44"/>
      <c r="I19" s="44"/>
      <c r="J19" s="45"/>
    </row>
    <row r="20" ht="30">
      <c r="A20" s="36" t="s">
        <v>44</v>
      </c>
      <c r="B20" s="43"/>
      <c r="C20" s="44"/>
      <c r="D20" s="44"/>
      <c r="E20" s="38" t="s">
        <v>57</v>
      </c>
      <c r="F20" s="44"/>
      <c r="G20" s="44"/>
      <c r="H20" s="44"/>
      <c r="I20" s="44"/>
      <c r="J20" s="45"/>
    </row>
    <row r="21">
      <c r="A21" s="36" t="s">
        <v>36</v>
      </c>
      <c r="B21" s="36">
        <v>6</v>
      </c>
      <c r="C21" s="37" t="s">
        <v>58</v>
      </c>
      <c r="D21" s="36" t="s">
        <v>38</v>
      </c>
      <c r="E21" s="38" t="s">
        <v>59</v>
      </c>
      <c r="F21" s="39" t="s">
        <v>40</v>
      </c>
      <c r="G21" s="40">
        <v>1</v>
      </c>
      <c r="H21" s="41">
        <v>0</v>
      </c>
      <c r="I21" s="41">
        <f>ROUND(G21*H21,P4)</f>
        <v>0</v>
      </c>
      <c r="J21" s="39" t="s">
        <v>52</v>
      </c>
      <c r="O21" s="42">
        <f>I21*0.21</f>
        <v>0</v>
      </c>
      <c r="P21">
        <v>3</v>
      </c>
    </row>
    <row r="22">
      <c r="A22" s="36" t="s">
        <v>42</v>
      </c>
      <c r="B22" s="43"/>
      <c r="C22" s="44"/>
      <c r="D22" s="44"/>
      <c r="E22" s="38" t="s">
        <v>60</v>
      </c>
      <c r="F22" s="44"/>
      <c r="G22" s="44"/>
      <c r="H22" s="44"/>
      <c r="I22" s="44"/>
      <c r="J22" s="45"/>
    </row>
    <row r="23" ht="30">
      <c r="A23" s="36" t="s">
        <v>44</v>
      </c>
      <c r="B23" s="43"/>
      <c r="C23" s="44"/>
      <c r="D23" s="44"/>
      <c r="E23" s="38" t="s">
        <v>57</v>
      </c>
      <c r="F23" s="44"/>
      <c r="G23" s="44"/>
      <c r="H23" s="44"/>
      <c r="I23" s="44"/>
      <c r="J23" s="45"/>
    </row>
    <row r="24">
      <c r="A24" s="36" t="s">
        <v>36</v>
      </c>
      <c r="B24" s="36">
        <v>9</v>
      </c>
      <c r="C24" s="37" t="s">
        <v>61</v>
      </c>
      <c r="D24" s="36" t="s">
        <v>38</v>
      </c>
      <c r="E24" s="38" t="s">
        <v>62</v>
      </c>
      <c r="F24" s="39" t="s">
        <v>40</v>
      </c>
      <c r="G24" s="40">
        <v>1</v>
      </c>
      <c r="H24" s="41">
        <v>0</v>
      </c>
      <c r="I24" s="41">
        <f>ROUND(G24*H24,P4)</f>
        <v>0</v>
      </c>
      <c r="J24" s="39" t="s">
        <v>52</v>
      </c>
      <c r="O24" s="42">
        <f>I24*0.21</f>
        <v>0</v>
      </c>
      <c r="P24">
        <v>3</v>
      </c>
    </row>
    <row r="25">
      <c r="A25" s="36" t="s">
        <v>42</v>
      </c>
      <c r="B25" s="43"/>
      <c r="C25" s="44"/>
      <c r="D25" s="44"/>
      <c r="E25" s="38" t="s">
        <v>63</v>
      </c>
      <c r="F25" s="44"/>
      <c r="G25" s="44"/>
      <c r="H25" s="44"/>
      <c r="I25" s="44"/>
      <c r="J25" s="45"/>
    </row>
    <row r="26" ht="60">
      <c r="A26" s="36" t="s">
        <v>44</v>
      </c>
      <c r="B26" s="43"/>
      <c r="C26" s="44"/>
      <c r="D26" s="44"/>
      <c r="E26" s="38" t="s">
        <v>64</v>
      </c>
      <c r="F26" s="44"/>
      <c r="G26" s="44"/>
      <c r="H26" s="44"/>
      <c r="I26" s="44"/>
      <c r="J26" s="45"/>
    </row>
    <row r="27">
      <c r="A27" s="36" t="s">
        <v>36</v>
      </c>
      <c r="B27" s="36">
        <v>8</v>
      </c>
      <c r="C27" s="37" t="s">
        <v>65</v>
      </c>
      <c r="D27" s="36" t="s">
        <v>38</v>
      </c>
      <c r="E27" s="38" t="s">
        <v>66</v>
      </c>
      <c r="F27" s="39" t="s">
        <v>40</v>
      </c>
      <c r="G27" s="40">
        <v>1</v>
      </c>
      <c r="H27" s="41">
        <v>0</v>
      </c>
      <c r="I27" s="41">
        <f>ROUND(G27*H27,P4)</f>
        <v>0</v>
      </c>
      <c r="J27" s="39" t="s">
        <v>52</v>
      </c>
      <c r="O27" s="42">
        <f>I27*0.21</f>
        <v>0</v>
      </c>
      <c r="P27">
        <v>3</v>
      </c>
    </row>
    <row r="28">
      <c r="A28" s="36" t="s">
        <v>42</v>
      </c>
      <c r="B28" s="43"/>
      <c r="C28" s="44"/>
      <c r="D28" s="44"/>
      <c r="E28" s="38" t="s">
        <v>67</v>
      </c>
      <c r="F28" s="44"/>
      <c r="G28" s="44"/>
      <c r="H28" s="44"/>
      <c r="I28" s="44"/>
      <c r="J28" s="45"/>
    </row>
    <row r="29" ht="105">
      <c r="A29" s="36" t="s">
        <v>44</v>
      </c>
      <c r="B29" s="46"/>
      <c r="C29" s="47"/>
      <c r="D29" s="47"/>
      <c r="E29" s="38" t="s">
        <v>68</v>
      </c>
      <c r="F29" s="47"/>
      <c r="G29" s="47"/>
      <c r="H29" s="47"/>
      <c r="I29" s="47"/>
      <c r="J29" s="48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7" bestFit="1" customWidth="1"/>
    <col min="15" max="15" width="9.140625" hidden="1"/>
    <col min="16" max="16" width="9.140625" hidden="1"/>
  </cols>
  <sheetData>
    <row r="1">
      <c r="A1" s="1" t="s">
        <v>0</v>
      </c>
      <c r="B1" s="11"/>
      <c r="C1" s="12"/>
      <c r="D1" s="12"/>
      <c r="E1" s="13" t="s">
        <v>1</v>
      </c>
      <c r="F1" s="12"/>
      <c r="G1" s="12"/>
      <c r="H1" s="12"/>
      <c r="I1" s="12"/>
      <c r="J1" s="14"/>
      <c r="P1">
        <v>5</v>
      </c>
    </row>
    <row r="2" ht="20.25">
      <c r="A2" s="1"/>
      <c r="B2" s="15"/>
      <c r="C2" s="16"/>
      <c r="D2" s="16"/>
      <c r="E2" s="17" t="s">
        <v>15</v>
      </c>
      <c r="F2" s="16"/>
      <c r="G2" s="16"/>
      <c r="H2" s="16"/>
      <c r="I2" s="16"/>
      <c r="J2" s="18"/>
    </row>
    <row r="3">
      <c r="A3" s="3" t="s">
        <v>16</v>
      </c>
      <c r="B3" s="19" t="s">
        <v>17</v>
      </c>
      <c r="C3" s="20" t="s">
        <v>18</v>
      </c>
      <c r="D3" s="21"/>
      <c r="E3" s="22" t="s">
        <v>19</v>
      </c>
      <c r="F3" s="16"/>
      <c r="G3" s="16"/>
      <c r="H3" s="23" t="s">
        <v>13</v>
      </c>
      <c r="I3" s="24">
        <f>SUMIFS(I8:I33,A8:A33,"SD")</f>
        <v>0</v>
      </c>
      <c r="J3" s="18"/>
      <c r="O3">
        <v>0</v>
      </c>
      <c r="P3">
        <v>2</v>
      </c>
    </row>
    <row r="4">
      <c r="A4" s="3" t="s">
        <v>20</v>
      </c>
      <c r="B4" s="19" t="s">
        <v>21</v>
      </c>
      <c r="C4" s="20" t="s">
        <v>13</v>
      </c>
      <c r="D4" s="21"/>
      <c r="E4" s="22" t="s">
        <v>14</v>
      </c>
      <c r="F4" s="16"/>
      <c r="G4" s="16"/>
      <c r="H4" s="16"/>
      <c r="I4" s="16"/>
      <c r="J4" s="18"/>
      <c r="O4">
        <v>0.14999999999999999</v>
      </c>
      <c r="P4">
        <v>2</v>
      </c>
    </row>
    <row r="5">
      <c r="A5" s="25" t="s">
        <v>22</v>
      </c>
      <c r="B5" s="26" t="s">
        <v>23</v>
      </c>
      <c r="C5" s="7" t="s">
        <v>24</v>
      </c>
      <c r="D5" s="7" t="s">
        <v>25</v>
      </c>
      <c r="E5" s="7" t="s">
        <v>26</v>
      </c>
      <c r="F5" s="7" t="s">
        <v>27</v>
      </c>
      <c r="G5" s="7" t="s">
        <v>28</v>
      </c>
      <c r="H5" s="7" t="s">
        <v>29</v>
      </c>
      <c r="I5" s="7"/>
      <c r="J5" s="27" t="s">
        <v>30</v>
      </c>
      <c r="O5">
        <v>0.20999999999999999</v>
      </c>
    </row>
    <row r="6">
      <c r="A6" s="25"/>
      <c r="B6" s="26"/>
      <c r="C6" s="7"/>
      <c r="D6" s="7"/>
      <c r="E6" s="7"/>
      <c r="F6" s="7"/>
      <c r="G6" s="7"/>
      <c r="H6" s="7" t="s">
        <v>31</v>
      </c>
      <c r="I6" s="7" t="s">
        <v>32</v>
      </c>
      <c r="J6" s="27"/>
    </row>
    <row r="7">
      <c r="A7" s="28">
        <v>0</v>
      </c>
      <c r="B7" s="26">
        <v>1</v>
      </c>
      <c r="C7" s="29">
        <v>2</v>
      </c>
      <c r="D7" s="7">
        <v>3</v>
      </c>
      <c r="E7" s="29">
        <v>4</v>
      </c>
      <c r="F7" s="7">
        <v>5</v>
      </c>
      <c r="G7" s="7">
        <v>6</v>
      </c>
      <c r="H7" s="7">
        <v>7</v>
      </c>
      <c r="I7" s="29">
        <v>8</v>
      </c>
      <c r="J7" s="27">
        <v>9</v>
      </c>
    </row>
    <row r="8">
      <c r="A8" s="30" t="s">
        <v>33</v>
      </c>
      <c r="B8" s="31"/>
      <c r="C8" s="32" t="s">
        <v>69</v>
      </c>
      <c r="D8" s="33"/>
      <c r="E8" s="30" t="s">
        <v>70</v>
      </c>
      <c r="F8" s="33"/>
      <c r="G8" s="33"/>
      <c r="H8" s="33"/>
      <c r="I8" s="34">
        <f>SUMIFS(I9:I12,A9:A12,"P")</f>
        <v>0</v>
      </c>
      <c r="J8" s="35"/>
    </row>
    <row r="9">
      <c r="A9" s="36" t="s">
        <v>36</v>
      </c>
      <c r="B9" s="36">
        <v>1</v>
      </c>
      <c r="C9" s="37" t="s">
        <v>71</v>
      </c>
      <c r="D9" s="36" t="s">
        <v>38</v>
      </c>
      <c r="E9" s="38" t="s">
        <v>72</v>
      </c>
      <c r="F9" s="39" t="s">
        <v>73</v>
      </c>
      <c r="G9" s="40">
        <v>36.378</v>
      </c>
      <c r="H9" s="41">
        <v>0</v>
      </c>
      <c r="I9" s="41">
        <f>ROUND(G9*H9,P4)</f>
        <v>0</v>
      </c>
      <c r="J9" s="39" t="s">
        <v>74</v>
      </c>
      <c r="O9" s="42">
        <f>I9*0.21</f>
        <v>0</v>
      </c>
      <c r="P9">
        <v>3</v>
      </c>
    </row>
    <row r="10">
      <c r="A10" s="36" t="s">
        <v>42</v>
      </c>
      <c r="B10" s="43"/>
      <c r="C10" s="44"/>
      <c r="D10" s="44"/>
      <c r="E10" s="49" t="s">
        <v>38</v>
      </c>
      <c r="F10" s="44"/>
      <c r="G10" s="44"/>
      <c r="H10" s="44"/>
      <c r="I10" s="44"/>
      <c r="J10" s="45"/>
    </row>
    <row r="11" ht="45">
      <c r="A11" s="36" t="s">
        <v>75</v>
      </c>
      <c r="B11" s="43"/>
      <c r="C11" s="44"/>
      <c r="D11" s="44"/>
      <c r="E11" s="50" t="s">
        <v>76</v>
      </c>
      <c r="F11" s="44"/>
      <c r="G11" s="44"/>
      <c r="H11" s="44"/>
      <c r="I11" s="44"/>
      <c r="J11" s="45"/>
    </row>
    <row r="12" ht="120">
      <c r="A12" s="36" t="s">
        <v>44</v>
      </c>
      <c r="B12" s="43"/>
      <c r="C12" s="44"/>
      <c r="D12" s="44"/>
      <c r="E12" s="38" t="s">
        <v>77</v>
      </c>
      <c r="F12" s="44"/>
      <c r="G12" s="44"/>
      <c r="H12" s="44"/>
      <c r="I12" s="44"/>
      <c r="J12" s="45"/>
    </row>
    <row r="13">
      <c r="A13" s="30" t="s">
        <v>33</v>
      </c>
      <c r="B13" s="31"/>
      <c r="C13" s="32" t="s">
        <v>78</v>
      </c>
      <c r="D13" s="33"/>
      <c r="E13" s="30" t="s">
        <v>79</v>
      </c>
      <c r="F13" s="33"/>
      <c r="G13" s="33"/>
      <c r="H13" s="33"/>
      <c r="I13" s="34">
        <f>SUMIFS(I14:I24,A14:A24,"P")</f>
        <v>0</v>
      </c>
      <c r="J13" s="35"/>
    </row>
    <row r="14">
      <c r="A14" s="36" t="s">
        <v>36</v>
      </c>
      <c r="B14" s="36">
        <v>2</v>
      </c>
      <c r="C14" s="37" t="s">
        <v>80</v>
      </c>
      <c r="D14" s="36" t="s">
        <v>38</v>
      </c>
      <c r="E14" s="38" t="s">
        <v>81</v>
      </c>
      <c r="F14" s="39" t="s">
        <v>82</v>
      </c>
      <c r="G14" s="40">
        <v>1212.5999999999999</v>
      </c>
      <c r="H14" s="41">
        <v>0</v>
      </c>
      <c r="I14" s="41">
        <f>ROUND(G14*H14,P4)</f>
        <v>0</v>
      </c>
      <c r="J14" s="39" t="s">
        <v>74</v>
      </c>
      <c r="O14" s="42">
        <f>I14*0.21</f>
        <v>0</v>
      </c>
      <c r="P14">
        <v>3</v>
      </c>
    </row>
    <row r="15">
      <c r="A15" s="36" t="s">
        <v>42</v>
      </c>
      <c r="B15" s="43"/>
      <c r="C15" s="44"/>
      <c r="D15" s="44"/>
      <c r="E15" s="38" t="s">
        <v>83</v>
      </c>
      <c r="F15" s="44"/>
      <c r="G15" s="44"/>
      <c r="H15" s="44"/>
      <c r="I15" s="44"/>
      <c r="J15" s="45"/>
    </row>
    <row r="16" ht="45">
      <c r="A16" s="36" t="s">
        <v>75</v>
      </c>
      <c r="B16" s="43"/>
      <c r="C16" s="44"/>
      <c r="D16" s="44"/>
      <c r="E16" s="50" t="s">
        <v>84</v>
      </c>
      <c r="F16" s="44"/>
      <c r="G16" s="44"/>
      <c r="H16" s="44"/>
      <c r="I16" s="44"/>
      <c r="J16" s="45"/>
    </row>
    <row r="17" ht="75">
      <c r="A17" s="36" t="s">
        <v>44</v>
      </c>
      <c r="B17" s="43"/>
      <c r="C17" s="44"/>
      <c r="D17" s="44"/>
      <c r="E17" s="38" t="s">
        <v>85</v>
      </c>
      <c r="F17" s="44"/>
      <c r="G17" s="44"/>
      <c r="H17" s="44"/>
      <c r="I17" s="44"/>
      <c r="J17" s="45"/>
    </row>
    <row r="18">
      <c r="A18" s="36" t="s">
        <v>36</v>
      </c>
      <c r="B18" s="36">
        <v>4</v>
      </c>
      <c r="C18" s="37" t="s">
        <v>86</v>
      </c>
      <c r="D18" s="36" t="s">
        <v>38</v>
      </c>
      <c r="E18" s="38" t="s">
        <v>87</v>
      </c>
      <c r="F18" s="39" t="s">
        <v>82</v>
      </c>
      <c r="G18" s="40">
        <v>1212.5999999999999</v>
      </c>
      <c r="H18" s="41">
        <v>0</v>
      </c>
      <c r="I18" s="41">
        <f>ROUND(G18*H18,P4)</f>
        <v>0</v>
      </c>
      <c r="J18" s="39" t="s">
        <v>74</v>
      </c>
      <c r="O18" s="42">
        <f>I18*0.21</f>
        <v>0</v>
      </c>
      <c r="P18">
        <v>3</v>
      </c>
    </row>
    <row r="19">
      <c r="A19" s="36" t="s">
        <v>42</v>
      </c>
      <c r="B19" s="43"/>
      <c r="C19" s="44"/>
      <c r="D19" s="44"/>
      <c r="E19" s="49" t="s">
        <v>38</v>
      </c>
      <c r="F19" s="44"/>
      <c r="G19" s="44"/>
      <c r="H19" s="44"/>
      <c r="I19" s="44"/>
      <c r="J19" s="45"/>
    </row>
    <row r="20" ht="45">
      <c r="A20" s="36" t="s">
        <v>75</v>
      </c>
      <c r="B20" s="43"/>
      <c r="C20" s="44"/>
      <c r="D20" s="44"/>
      <c r="E20" s="50" t="s">
        <v>84</v>
      </c>
      <c r="F20" s="44"/>
      <c r="G20" s="44"/>
      <c r="H20" s="44"/>
      <c r="I20" s="44"/>
      <c r="J20" s="45"/>
    </row>
    <row r="21" ht="195">
      <c r="A21" s="36" t="s">
        <v>44</v>
      </c>
      <c r="B21" s="43"/>
      <c r="C21" s="44"/>
      <c r="D21" s="44"/>
      <c r="E21" s="38" t="s">
        <v>88</v>
      </c>
      <c r="F21" s="44"/>
      <c r="G21" s="44"/>
      <c r="H21" s="44"/>
      <c r="I21" s="44"/>
      <c r="J21" s="45"/>
    </row>
    <row r="22">
      <c r="A22" s="36" t="s">
        <v>36</v>
      </c>
      <c r="B22" s="36">
        <v>5</v>
      </c>
      <c r="C22" s="37" t="s">
        <v>89</v>
      </c>
      <c r="D22" s="36" t="s">
        <v>38</v>
      </c>
      <c r="E22" s="38" t="s">
        <v>90</v>
      </c>
      <c r="F22" s="39" t="s">
        <v>91</v>
      </c>
      <c r="G22" s="40">
        <v>100</v>
      </c>
      <c r="H22" s="41">
        <v>0</v>
      </c>
      <c r="I22" s="41">
        <f>ROUND(G22*H22,P4)</f>
        <v>0</v>
      </c>
      <c r="J22" s="39" t="s">
        <v>74</v>
      </c>
      <c r="O22" s="42">
        <f>I22*0.21</f>
        <v>0</v>
      </c>
      <c r="P22">
        <v>3</v>
      </c>
    </row>
    <row r="23">
      <c r="A23" s="36" t="s">
        <v>42</v>
      </c>
      <c r="B23" s="43"/>
      <c r="C23" s="44"/>
      <c r="D23" s="44"/>
      <c r="E23" s="49" t="s">
        <v>38</v>
      </c>
      <c r="F23" s="44"/>
      <c r="G23" s="44"/>
      <c r="H23" s="44"/>
      <c r="I23" s="44"/>
      <c r="J23" s="45"/>
    </row>
    <row r="24" ht="45">
      <c r="A24" s="36" t="s">
        <v>44</v>
      </c>
      <c r="B24" s="43"/>
      <c r="C24" s="44"/>
      <c r="D24" s="44"/>
      <c r="E24" s="38" t="s">
        <v>92</v>
      </c>
      <c r="F24" s="44"/>
      <c r="G24" s="44"/>
      <c r="H24" s="44"/>
      <c r="I24" s="44"/>
      <c r="J24" s="45"/>
    </row>
    <row r="25">
      <c r="A25" s="30" t="s">
        <v>33</v>
      </c>
      <c r="B25" s="31"/>
      <c r="C25" s="32" t="s">
        <v>93</v>
      </c>
      <c r="D25" s="33"/>
      <c r="E25" s="30" t="s">
        <v>94</v>
      </c>
      <c r="F25" s="33"/>
      <c r="G25" s="33"/>
      <c r="H25" s="33"/>
      <c r="I25" s="34">
        <f>SUMIFS(I26:I29,A26:A29,"P")</f>
        <v>0</v>
      </c>
      <c r="J25" s="35"/>
    </row>
    <row r="26">
      <c r="A26" s="36" t="s">
        <v>36</v>
      </c>
      <c r="B26" s="36">
        <v>3</v>
      </c>
      <c r="C26" s="37" t="s">
        <v>95</v>
      </c>
      <c r="D26" s="36" t="s">
        <v>38</v>
      </c>
      <c r="E26" s="38" t="s">
        <v>96</v>
      </c>
      <c r="F26" s="39" t="s">
        <v>82</v>
      </c>
      <c r="G26" s="40">
        <v>1212.5999999999999</v>
      </c>
      <c r="H26" s="41">
        <v>0</v>
      </c>
      <c r="I26" s="41">
        <f>ROUND(G26*H26,P4)</f>
        <v>0</v>
      </c>
      <c r="J26" s="39" t="s">
        <v>74</v>
      </c>
      <c r="O26" s="42">
        <f>I26*0.21</f>
        <v>0</v>
      </c>
      <c r="P26">
        <v>3</v>
      </c>
    </row>
    <row r="27">
      <c r="A27" s="36" t="s">
        <v>42</v>
      </c>
      <c r="B27" s="43"/>
      <c r="C27" s="44"/>
      <c r="D27" s="44"/>
      <c r="E27" s="49" t="s">
        <v>38</v>
      </c>
      <c r="F27" s="44"/>
      <c r="G27" s="44"/>
      <c r="H27" s="44"/>
      <c r="I27" s="44"/>
      <c r="J27" s="45"/>
    </row>
    <row r="28" ht="45">
      <c r="A28" s="36" t="s">
        <v>75</v>
      </c>
      <c r="B28" s="43"/>
      <c r="C28" s="44"/>
      <c r="D28" s="44"/>
      <c r="E28" s="50" t="s">
        <v>84</v>
      </c>
      <c r="F28" s="44"/>
      <c r="G28" s="44"/>
      <c r="H28" s="44"/>
      <c r="I28" s="44"/>
      <c r="J28" s="45"/>
    </row>
    <row r="29" ht="75">
      <c r="A29" s="36" t="s">
        <v>44</v>
      </c>
      <c r="B29" s="43"/>
      <c r="C29" s="44"/>
      <c r="D29" s="44"/>
      <c r="E29" s="38" t="s">
        <v>97</v>
      </c>
      <c r="F29" s="44"/>
      <c r="G29" s="44"/>
      <c r="H29" s="44"/>
      <c r="I29" s="44"/>
      <c r="J29" s="45"/>
    </row>
    <row r="30">
      <c r="A30" s="30" t="s">
        <v>33</v>
      </c>
      <c r="B30" s="31"/>
      <c r="C30" s="32" t="s">
        <v>98</v>
      </c>
      <c r="D30" s="33"/>
      <c r="E30" s="30" t="s">
        <v>99</v>
      </c>
      <c r="F30" s="33"/>
      <c r="G30" s="33"/>
      <c r="H30" s="33"/>
      <c r="I30" s="34">
        <f>SUMIFS(I31:I33,A31:A33,"P")</f>
        <v>0</v>
      </c>
      <c r="J30" s="35"/>
    </row>
    <row r="31">
      <c r="A31" s="36" t="s">
        <v>36</v>
      </c>
      <c r="B31" s="36">
        <v>6</v>
      </c>
      <c r="C31" s="37" t="s">
        <v>100</v>
      </c>
      <c r="D31" s="36" t="s">
        <v>38</v>
      </c>
      <c r="E31" s="38" t="s">
        <v>101</v>
      </c>
      <c r="F31" s="39" t="s">
        <v>102</v>
      </c>
      <c r="G31" s="40">
        <v>100</v>
      </c>
      <c r="H31" s="41">
        <v>0</v>
      </c>
      <c r="I31" s="41">
        <f>ROUND(G31*H31,P4)</f>
        <v>0</v>
      </c>
      <c r="J31" s="39" t="s">
        <v>74</v>
      </c>
      <c r="O31" s="42">
        <f>I31*0.21</f>
        <v>0</v>
      </c>
      <c r="P31">
        <v>3</v>
      </c>
    </row>
    <row r="32">
      <c r="A32" s="36" t="s">
        <v>42</v>
      </c>
      <c r="B32" s="43"/>
      <c r="C32" s="44"/>
      <c r="D32" s="44"/>
      <c r="E32" s="49" t="s">
        <v>38</v>
      </c>
      <c r="F32" s="44"/>
      <c r="G32" s="44"/>
      <c r="H32" s="44"/>
      <c r="I32" s="44"/>
      <c r="J32" s="45"/>
    </row>
    <row r="33" ht="75">
      <c r="A33" s="36" t="s">
        <v>44</v>
      </c>
      <c r="B33" s="46"/>
      <c r="C33" s="47"/>
      <c r="D33" s="47"/>
      <c r="E33" s="38" t="s">
        <v>103</v>
      </c>
      <c r="F33" s="47"/>
      <c r="G33" s="47"/>
      <c r="H33" s="47"/>
      <c r="I33" s="47"/>
      <c r="J33" s="48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Moravcová Michaela</dc:creator>
  <cp:lastModifiedBy>Moravcová Michaela</cp:lastModifiedBy>
  <dcterms:created xsi:type="dcterms:W3CDTF">2025-04-28T12:29:24Z</dcterms:created>
  <dcterms:modified xsi:type="dcterms:W3CDTF">2025-04-28T12:29:26Z</dcterms:modified>
</cp:coreProperties>
</file>